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200" yWindow="65396" windowWidth="28640" windowHeight="14560" tabRatio="500" activeTab="1"/>
  </bookViews>
  <sheets>
    <sheet name="ex1" sheetId="1" r:id="rId1"/>
    <sheet name="ex2" sheetId="2" r:id="rId2"/>
    <sheet name="ex3" sheetId="3" r:id="rId3"/>
    <sheet name="ex4" sheetId="4" r:id="rId4"/>
  </sheets>
  <definedNames/>
  <calcPr fullCalcOnLoad="1"/>
</workbook>
</file>

<file path=xl/sharedStrings.xml><?xml version="1.0" encoding="utf-8"?>
<sst xmlns="http://schemas.openxmlformats.org/spreadsheetml/2006/main" count="73" uniqueCount="33">
  <si>
    <t>p</t>
  </si>
  <si>
    <t>q</t>
  </si>
  <si>
    <t>r</t>
  </si>
  <si>
    <t>A1A1</t>
  </si>
  <si>
    <t>A1A2</t>
  </si>
  <si>
    <t>A1A3</t>
  </si>
  <si>
    <t>A2A2</t>
  </si>
  <si>
    <t>A2A3</t>
  </si>
  <si>
    <t>A3A3</t>
  </si>
  <si>
    <t>dl</t>
  </si>
  <si>
    <t>Population</t>
  </si>
  <si>
    <t>H0</t>
  </si>
  <si>
    <t>He</t>
  </si>
  <si>
    <t>F</t>
  </si>
  <si>
    <t>total</t>
  </si>
  <si>
    <t>HI</t>
  </si>
  <si>
    <t>HS</t>
  </si>
  <si>
    <t>HT</t>
  </si>
  <si>
    <t>mean FIS</t>
  </si>
  <si>
    <t>mean FST</t>
  </si>
  <si>
    <t>mean FIT</t>
  </si>
  <si>
    <t>expected frequency</t>
  </si>
  <si>
    <t>expected number</t>
  </si>
  <si>
    <t>X2</t>
  </si>
  <si>
    <t>p*p</t>
  </si>
  <si>
    <t>2*p*q</t>
  </si>
  <si>
    <t>2*p*r</t>
  </si>
  <si>
    <t>q*q</t>
  </si>
  <si>
    <t>2*q*r</t>
  </si>
  <si>
    <t>1-(HI/HS)</t>
  </si>
  <si>
    <t>1-(HS/HT)</t>
  </si>
  <si>
    <t>1-(HI/HT)</t>
  </si>
  <si>
    <t>r*r</t>
  </si>
</sst>
</file>

<file path=xl/styles.xml><?xml version="1.0" encoding="utf-8"?>
<styleSheet xmlns="http://schemas.openxmlformats.org/spreadsheetml/2006/main">
  <numFmts count="17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&quot;Fr &quot;* #,##0.00_-;\-&quot;Fr &quot;* #,##0.00_-;_-&quot;Fr &quot;* &quot;-&quot;??_-;_-@_-"/>
    <numFmt numFmtId="170" formatCode="0.000"/>
    <numFmt numFmtId="171" formatCode="0.0"/>
    <numFmt numFmtId="172" formatCode="0.0000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170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2"/>
  <sheetViews>
    <sheetView zoomScale="150" zoomScaleNormal="150" workbookViewId="0" topLeftCell="A1">
      <selection activeCell="B12" sqref="B12"/>
    </sheetView>
  </sheetViews>
  <sheetFormatPr defaultColWidth="11.00390625" defaultRowHeight="12.75"/>
  <cols>
    <col min="1" max="1" width="17.25390625" style="7" bestFit="1" customWidth="1"/>
    <col min="2" max="5" width="6.75390625" style="0" customWidth="1"/>
  </cols>
  <sheetData>
    <row r="2" spans="1:2" ht="12.75">
      <c r="A2" s="7" t="s">
        <v>0</v>
      </c>
      <c r="B2" s="5">
        <f>(B6*2+C6)/(2*E6)</f>
        <v>0.4</v>
      </c>
    </row>
    <row r="3" spans="1:2" ht="12.75">
      <c r="A3" s="7" t="s">
        <v>1</v>
      </c>
      <c r="B3" s="5">
        <f>(D6*2+C6)/(2*E6)</f>
        <v>0.6</v>
      </c>
    </row>
    <row r="5" spans="1:5" s="1" customFormat="1" ht="12.75">
      <c r="A5" s="7"/>
      <c r="B5" s="9" t="s">
        <v>3</v>
      </c>
      <c r="C5" s="9" t="s">
        <v>4</v>
      </c>
      <c r="D5" s="9" t="s">
        <v>6</v>
      </c>
      <c r="E5" s="9" t="s">
        <v>14</v>
      </c>
    </row>
    <row r="6" spans="2:5" ht="12.75">
      <c r="B6" s="8">
        <v>1</v>
      </c>
      <c r="C6" s="8">
        <v>22</v>
      </c>
      <c r="D6" s="8">
        <v>7</v>
      </c>
      <c r="E6">
        <f>SUM(B6:D6)</f>
        <v>30</v>
      </c>
    </row>
    <row r="7" spans="1:5" ht="12.75">
      <c r="A7" s="7" t="s">
        <v>21</v>
      </c>
      <c r="B7" s="5">
        <f>B2*B2</f>
        <v>0.16000000000000003</v>
      </c>
      <c r="C7" s="5">
        <f>B2*B3*2</f>
        <v>0.48</v>
      </c>
      <c r="D7" s="5">
        <f>B3*B3</f>
        <v>0.36</v>
      </c>
      <c r="E7" s="5"/>
    </row>
    <row r="8" spans="1:5" ht="12.75">
      <c r="A8" s="7" t="s">
        <v>22</v>
      </c>
      <c r="B8" s="5">
        <f>B7*$E$6</f>
        <v>4.800000000000001</v>
      </c>
      <c r="C8" s="5">
        <f>C7*$E$6</f>
        <v>14.399999999999999</v>
      </c>
      <c r="D8" s="5">
        <f>D7*$E$6</f>
        <v>10.799999999999999</v>
      </c>
      <c r="E8" s="5"/>
    </row>
    <row r="9" spans="1:5" ht="12.75">
      <c r="A9" s="7" t="s">
        <v>23</v>
      </c>
      <c r="B9" s="5">
        <f>(B8-B6)^2/B8</f>
        <v>3.0083333333333337</v>
      </c>
      <c r="C9" s="5">
        <f>(C8-C6)^2/C8</f>
        <v>4.011111111111113</v>
      </c>
      <c r="D9" s="5">
        <f>(D8-D6)^2/D8</f>
        <v>1.3370370370370364</v>
      </c>
      <c r="E9" s="5">
        <f>SUM(B9:D9)</f>
        <v>8.356481481481483</v>
      </c>
    </row>
    <row r="11" spans="1:2" ht="12.75">
      <c r="A11" s="7" t="s">
        <v>9</v>
      </c>
      <c r="B11">
        <v>1</v>
      </c>
    </row>
    <row r="12" spans="1:2" ht="12.75">
      <c r="A12" s="7" t="s">
        <v>0</v>
      </c>
      <c r="B12">
        <f>CHIDIST(E9,B11)</f>
        <v>0.003843140190075393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="150" zoomScaleNormal="150" workbookViewId="0" topLeftCell="A1">
      <selection activeCell="G8" sqref="G8"/>
    </sheetView>
  </sheetViews>
  <sheetFormatPr defaultColWidth="11.00390625" defaultRowHeight="12.75"/>
  <cols>
    <col min="1" max="1" width="17.25390625" style="7" bestFit="1" customWidth="1"/>
    <col min="2" max="8" width="6.75390625" style="0" customWidth="1"/>
  </cols>
  <sheetData>
    <row r="2" spans="1:2" ht="12.75">
      <c r="A2" s="7" t="s">
        <v>0</v>
      </c>
      <c r="B2" s="5">
        <f>(2*B7+C7+D7)/(2*H7)</f>
        <v>0.18902439024390244</v>
      </c>
    </row>
    <row r="3" spans="1:2" ht="12.75">
      <c r="A3" s="7" t="s">
        <v>1</v>
      </c>
      <c r="B3" s="5">
        <f>(2*E7+C7+F7)/(2*H7)</f>
        <v>0.25</v>
      </c>
    </row>
    <row r="4" spans="1:2" ht="12.75">
      <c r="A4" s="7" t="s">
        <v>2</v>
      </c>
      <c r="B4" s="5">
        <f>(2*G7+F7+D7)/(2*H7)</f>
        <v>0.5609756097560976</v>
      </c>
    </row>
    <row r="6" spans="1:8" s="1" customFormat="1" ht="12.75">
      <c r="A6" s="7"/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14</v>
      </c>
    </row>
    <row r="7" spans="2:8" ht="12.75">
      <c r="B7" s="8">
        <v>4</v>
      </c>
      <c r="C7" s="8">
        <v>8</v>
      </c>
      <c r="D7" s="8">
        <v>15</v>
      </c>
      <c r="E7" s="8">
        <v>6</v>
      </c>
      <c r="F7" s="8">
        <v>21</v>
      </c>
      <c r="G7" s="8">
        <v>28</v>
      </c>
      <c r="H7">
        <f>SUM(B7:G7)</f>
        <v>82</v>
      </c>
    </row>
    <row r="8" spans="2:8" ht="12.75">
      <c r="B8" s="11" t="s">
        <v>24</v>
      </c>
      <c r="C8" s="11" t="s">
        <v>25</v>
      </c>
      <c r="D8" s="11" t="s">
        <v>26</v>
      </c>
      <c r="E8" s="12" t="s">
        <v>27</v>
      </c>
      <c r="F8" s="12" t="s">
        <v>28</v>
      </c>
      <c r="G8" s="12" t="s">
        <v>32</v>
      </c>
      <c r="H8" s="13"/>
    </row>
    <row r="9" spans="1:8" ht="12.75">
      <c r="A9" s="7" t="s">
        <v>21</v>
      </c>
      <c r="B9" s="5">
        <f>B2*B2</f>
        <v>0.03573022010707912</v>
      </c>
      <c r="C9" s="5">
        <f>B2*B3*2</f>
        <v>0.09451219512195122</v>
      </c>
      <c r="D9" s="5">
        <f>B4*B2*2</f>
        <v>0.21207614515169543</v>
      </c>
      <c r="E9" s="5">
        <f>B3*B3</f>
        <v>0.0625</v>
      </c>
      <c r="F9" s="5">
        <f>B3*2*B4</f>
        <v>0.2804878048780488</v>
      </c>
      <c r="G9" s="5">
        <f>B4*B4</f>
        <v>0.3146936347412255</v>
      </c>
      <c r="H9">
        <f>SUM(B9:G9)</f>
        <v>1</v>
      </c>
    </row>
    <row r="10" spans="1:7" ht="12.75">
      <c r="A10" s="7" t="s">
        <v>22</v>
      </c>
      <c r="B10" s="5">
        <f aca="true" t="shared" si="0" ref="B10:G10">B9*$H$7</f>
        <v>2.929878048780488</v>
      </c>
      <c r="C10" s="5">
        <f t="shared" si="0"/>
        <v>7.75</v>
      </c>
      <c r="D10" s="5">
        <f t="shared" si="0"/>
        <v>17.390243902439025</v>
      </c>
      <c r="E10" s="5">
        <f t="shared" si="0"/>
        <v>5.125</v>
      </c>
      <c r="F10" s="5">
        <f t="shared" si="0"/>
        <v>23.000000000000004</v>
      </c>
      <c r="G10" s="5">
        <f t="shared" si="0"/>
        <v>25.804878048780495</v>
      </c>
    </row>
    <row r="11" spans="1:8" ht="12.75">
      <c r="A11" s="7" t="s">
        <v>23</v>
      </c>
      <c r="B11" s="5">
        <f aca="true" t="shared" si="1" ref="B11:G11">(B10-B7)^2/B10</f>
        <v>0.39085619654323467</v>
      </c>
      <c r="C11" s="5">
        <f t="shared" si="1"/>
        <v>0.008064516129032258</v>
      </c>
      <c r="D11" s="5">
        <f t="shared" si="1"/>
        <v>0.3285328224951255</v>
      </c>
      <c r="E11" s="5">
        <f t="shared" si="1"/>
        <v>0.14939024390243902</v>
      </c>
      <c r="F11" s="5">
        <f t="shared" si="1"/>
        <v>0.17391304347826145</v>
      </c>
      <c r="G11" s="5">
        <f t="shared" si="1"/>
        <v>0.1867306007653637</v>
      </c>
      <c r="H11" s="5">
        <f>SUM(B11:G11)</f>
        <v>1.2374874233134567</v>
      </c>
    </row>
    <row r="13" spans="1:2" ht="12.75">
      <c r="A13" s="7" t="s">
        <v>9</v>
      </c>
      <c r="B13">
        <v>2</v>
      </c>
    </row>
    <row r="14" spans="1:2" ht="12.75">
      <c r="A14" s="7" t="s">
        <v>0</v>
      </c>
      <c r="B14">
        <f>CHIDIST(H11,B13)</f>
        <v>0.5386206768808688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4"/>
  <sheetViews>
    <sheetView zoomScale="150" zoomScaleNormal="150" workbookViewId="0" topLeftCell="A1">
      <selection activeCell="I17" sqref="I17"/>
    </sheetView>
  </sheetViews>
  <sheetFormatPr defaultColWidth="11.00390625" defaultRowHeight="12.75"/>
  <cols>
    <col min="1" max="1" width="9.75390625" style="1" bestFit="1" customWidth="1"/>
    <col min="2" max="10" width="6.75390625" style="0" customWidth="1"/>
  </cols>
  <sheetData>
    <row r="2" spans="1:10" s="1" customFormat="1" ht="12.75">
      <c r="A2" s="1" t="s">
        <v>10</v>
      </c>
      <c r="B2" s="9" t="s">
        <v>3</v>
      </c>
      <c r="C2" s="9" t="s">
        <v>4</v>
      </c>
      <c r="D2" s="9" t="s">
        <v>6</v>
      </c>
      <c r="E2" s="9" t="s">
        <v>14</v>
      </c>
      <c r="F2" s="9" t="s">
        <v>0</v>
      </c>
      <c r="G2" s="9" t="s">
        <v>1</v>
      </c>
      <c r="H2" s="9" t="s">
        <v>11</v>
      </c>
      <c r="I2" s="9" t="s">
        <v>12</v>
      </c>
      <c r="J2" s="9" t="s">
        <v>13</v>
      </c>
    </row>
    <row r="3" spans="1:10" ht="12.75">
      <c r="A3" s="1">
        <v>1</v>
      </c>
      <c r="B3" s="8">
        <v>50</v>
      </c>
      <c r="C3" s="8">
        <v>21</v>
      </c>
      <c r="D3" s="8">
        <v>3</v>
      </c>
      <c r="E3">
        <f>SUM(B3:D3)</f>
        <v>74</v>
      </c>
      <c r="F3" s="5">
        <f>(B3+B3+C3)/(E3+E3)</f>
        <v>0.8175675675675675</v>
      </c>
      <c r="G3" s="5">
        <f>(D3+D3+C3)/(E3+E3)</f>
        <v>0.18243243243243243</v>
      </c>
      <c r="H3" s="14">
        <f>C3/E3</f>
        <v>0.28378378378378377</v>
      </c>
      <c r="I3" s="14">
        <f>2*F3*G3</f>
        <v>0.2983016800584368</v>
      </c>
      <c r="J3" s="14">
        <f>1-(H3/I3)</f>
        <v>0.04866850321395788</v>
      </c>
    </row>
    <row r="4" spans="1:10" ht="12.75">
      <c r="A4" s="1">
        <v>2</v>
      </c>
      <c r="B4" s="8">
        <v>14</v>
      </c>
      <c r="C4" s="8">
        <v>23</v>
      </c>
      <c r="D4" s="8">
        <v>12</v>
      </c>
      <c r="E4">
        <f>SUM(B4:D4)</f>
        <v>49</v>
      </c>
      <c r="F4" s="5">
        <f>(B4+B4+C4)/(E4+E4)</f>
        <v>0.5204081632653061</v>
      </c>
      <c r="G4" s="5">
        <f>(D4+D4+C4)/(E4+E4)</f>
        <v>0.47959183673469385</v>
      </c>
      <c r="H4" s="14">
        <f>C4/E4</f>
        <v>0.46938775510204084</v>
      </c>
      <c r="I4" s="14">
        <f>2*F4*G4</f>
        <v>0.4991670137442732</v>
      </c>
      <c r="J4" s="14">
        <f>1-(H4/I4)</f>
        <v>0.05965790571547758</v>
      </c>
    </row>
    <row r="5" spans="1:10" s="3" customFormat="1" ht="12.75">
      <c r="A5" s="2" t="s">
        <v>14</v>
      </c>
      <c r="B5" s="3">
        <f>SUM(B3:B4)</f>
        <v>64</v>
      </c>
      <c r="C5" s="3">
        <f>SUM(C3:C4)</f>
        <v>44</v>
      </c>
      <c r="D5" s="3">
        <f>SUM(D3:D4)</f>
        <v>15</v>
      </c>
      <c r="E5" s="3">
        <f>SUM(E3:E4)</f>
        <v>123</v>
      </c>
      <c r="F5" s="6">
        <f>(B5+B5+C5)/(E5+E5)</f>
        <v>0.6991869918699187</v>
      </c>
      <c r="G5" s="6">
        <f>(D5+D5+C5)/(E5+E5)</f>
        <v>0.3008130081300813</v>
      </c>
      <c r="H5" s="6"/>
      <c r="I5" s="6"/>
      <c r="J5" s="6"/>
    </row>
    <row r="8" spans="4:5" ht="12.75">
      <c r="D8" s="4" t="s">
        <v>15</v>
      </c>
      <c r="E8" s="5">
        <f>C5/E5</f>
        <v>0.35772357723577236</v>
      </c>
    </row>
    <row r="9" spans="4:5" ht="12.75">
      <c r="D9" s="4" t="s">
        <v>16</v>
      </c>
      <c r="E9" s="5">
        <f>AVERAGE(I3:I4)</f>
        <v>0.398734346901355</v>
      </c>
    </row>
    <row r="10" spans="4:5" ht="12.75">
      <c r="D10" s="4" t="s">
        <v>17</v>
      </c>
      <c r="E10" s="5">
        <f>2*F5*G5</f>
        <v>0.42064908453962596</v>
      </c>
    </row>
    <row r="11" spans="4:5" ht="12.75">
      <c r="D11" s="4"/>
      <c r="E11" s="5"/>
    </row>
    <row r="12" spans="4:7" ht="12.75">
      <c r="D12" s="4" t="s">
        <v>18</v>
      </c>
      <c r="E12" s="5">
        <f>1-E8/E9</f>
        <v>0.10285236269281939</v>
      </c>
      <c r="G12" t="s">
        <v>29</v>
      </c>
    </row>
    <row r="13" spans="4:7" ht="12.75">
      <c r="D13" s="4" t="s">
        <v>19</v>
      </c>
      <c r="E13" s="5">
        <f>1-E9/E10</f>
        <v>0.05209743333271544</v>
      </c>
      <c r="G13" t="s">
        <v>30</v>
      </c>
    </row>
    <row r="14" spans="4:7" ht="12.75">
      <c r="D14" s="4" t="s">
        <v>20</v>
      </c>
      <c r="E14" s="5">
        <f>1-E8/E10</f>
        <v>0.1495914519170335</v>
      </c>
      <c r="G14" t="s">
        <v>31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5"/>
  <sheetViews>
    <sheetView workbookViewId="0" topLeftCell="A1">
      <selection activeCell="H13" sqref="H13:H15"/>
    </sheetView>
  </sheetViews>
  <sheetFormatPr defaultColWidth="11.00390625" defaultRowHeight="12.75"/>
  <cols>
    <col min="1" max="1" width="9.75390625" style="1" bestFit="1" customWidth="1"/>
    <col min="2" max="11" width="6.75390625" style="0" customWidth="1"/>
    <col min="12" max="14" width="6.75390625" style="5" customWidth="1"/>
  </cols>
  <sheetData>
    <row r="2" spans="1:14" s="1" customFormat="1" ht="12.75">
      <c r="A2" s="1" t="s">
        <v>10</v>
      </c>
      <c r="B2" s="9" t="s">
        <v>3</v>
      </c>
      <c r="C2" s="9" t="s">
        <v>4</v>
      </c>
      <c r="D2" s="9" t="s">
        <v>5</v>
      </c>
      <c r="E2" s="9" t="s">
        <v>6</v>
      </c>
      <c r="F2" s="9" t="s">
        <v>7</v>
      </c>
      <c r="G2" s="9" t="s">
        <v>8</v>
      </c>
      <c r="H2" s="9" t="s">
        <v>14</v>
      </c>
      <c r="I2" s="10" t="s">
        <v>0</v>
      </c>
      <c r="J2" s="10" t="s">
        <v>1</v>
      </c>
      <c r="K2" s="10" t="s">
        <v>2</v>
      </c>
      <c r="L2" s="10" t="s">
        <v>11</v>
      </c>
      <c r="M2" s="10" t="s">
        <v>12</v>
      </c>
      <c r="N2" s="10" t="s">
        <v>13</v>
      </c>
    </row>
    <row r="3" spans="1:14" ht="12.75">
      <c r="A3" s="1">
        <v>1</v>
      </c>
      <c r="B3" s="8">
        <v>35</v>
      </c>
      <c r="C3" s="8">
        <v>25</v>
      </c>
      <c r="D3" s="8">
        <v>20</v>
      </c>
      <c r="E3" s="8">
        <v>15</v>
      </c>
      <c r="F3" s="8">
        <v>14</v>
      </c>
      <c r="G3" s="8">
        <v>8</v>
      </c>
      <c r="H3">
        <f>SUM(B3:G3)</f>
        <v>117</v>
      </c>
      <c r="I3" s="5">
        <f>(B3+B3+D3+C3)/(H3+H3)</f>
        <v>0.49145299145299143</v>
      </c>
      <c r="J3" s="5">
        <f>(E3+E3+C3+F3)/(H3+H3)</f>
        <v>0.2948717948717949</v>
      </c>
      <c r="K3" s="5">
        <f>(G3+G3+D3+F3)/(H3+H3)</f>
        <v>0.21367521367521367</v>
      </c>
      <c r="L3" s="5">
        <f>(C3+D3+F3)/H3</f>
        <v>0.5042735042735043</v>
      </c>
      <c r="M3" s="5">
        <f>2*I3*J3+2*I3*K3+2*J3*K3</f>
        <v>0.6258674848418437</v>
      </c>
      <c r="N3" s="5">
        <f>1-(L3/M3)</f>
        <v>0.19428071199299668</v>
      </c>
    </row>
    <row r="4" spans="1:14" ht="12.75">
      <c r="A4" s="1">
        <v>2</v>
      </c>
      <c r="B4" s="8">
        <v>23</v>
      </c>
      <c r="C4" s="8">
        <v>31</v>
      </c>
      <c r="D4" s="8">
        <v>45</v>
      </c>
      <c r="E4" s="8">
        <v>12</v>
      </c>
      <c r="F4" s="8">
        <v>25</v>
      </c>
      <c r="G4" s="8">
        <v>31</v>
      </c>
      <c r="H4">
        <f>SUM(B4:G4)</f>
        <v>167</v>
      </c>
      <c r="I4" s="5">
        <f>(B4+B4+D4+C4)/(H4+H4)</f>
        <v>0.3652694610778443</v>
      </c>
      <c r="J4" s="5">
        <f>(E4+E4+C4+F4)/(H4+H4)</f>
        <v>0.23952095808383234</v>
      </c>
      <c r="K4" s="5">
        <f>(G4+G4+D4+F4)/(H4+H4)</f>
        <v>0.39520958083832336</v>
      </c>
      <c r="L4" s="5">
        <f>(C4+D4+F4)/H4</f>
        <v>0.6047904191616766</v>
      </c>
      <c r="M4" s="5">
        <f>2*I4*J4+2*I4*K4+2*J4*K4</f>
        <v>0.653017318656101</v>
      </c>
      <c r="N4" s="5">
        <f>1-(L4/M4)</f>
        <v>0.0738524050076873</v>
      </c>
    </row>
    <row r="5" spans="1:14" ht="12.75">
      <c r="A5" s="1">
        <v>3</v>
      </c>
      <c r="B5" s="8">
        <v>12</v>
      </c>
      <c r="C5" s="8">
        <v>9</v>
      </c>
      <c r="D5" s="8">
        <v>2</v>
      </c>
      <c r="E5" s="8">
        <v>9</v>
      </c>
      <c r="F5" s="8">
        <v>3</v>
      </c>
      <c r="G5" s="8">
        <v>1</v>
      </c>
      <c r="H5">
        <f>SUM(B5:G5)</f>
        <v>36</v>
      </c>
      <c r="I5" s="5">
        <f>(B5+B5+D5+C5)/(H5+H5)</f>
        <v>0.4861111111111111</v>
      </c>
      <c r="J5" s="5">
        <f>(E5+E5+C5+F5)/(H5+H5)</f>
        <v>0.4166666666666667</v>
      </c>
      <c r="K5" s="5">
        <f>(G5+G5+D5+F5)/(H5+H5)</f>
        <v>0.09722222222222222</v>
      </c>
      <c r="L5" s="5">
        <f>(C5+D5+F5)/H5</f>
        <v>0.3888888888888889</v>
      </c>
      <c r="M5" s="5">
        <f>2*I5*J5+2*I5*K5+2*J5*K5</f>
        <v>0.5806327160493827</v>
      </c>
      <c r="N5" s="5">
        <f>1-(L5/M5)</f>
        <v>0.3302325581395349</v>
      </c>
    </row>
    <row r="6" spans="1:14" s="3" customFormat="1" ht="12.75">
      <c r="A6" s="2" t="s">
        <v>14</v>
      </c>
      <c r="B6" s="3">
        <f aca="true" t="shared" si="0" ref="B6:G6">SUM(B3:B5)</f>
        <v>70</v>
      </c>
      <c r="C6" s="3">
        <f t="shared" si="0"/>
        <v>65</v>
      </c>
      <c r="D6" s="3">
        <f t="shared" si="0"/>
        <v>67</v>
      </c>
      <c r="E6" s="3">
        <f t="shared" si="0"/>
        <v>36</v>
      </c>
      <c r="F6" s="3">
        <f t="shared" si="0"/>
        <v>42</v>
      </c>
      <c r="G6" s="3">
        <f t="shared" si="0"/>
        <v>40</v>
      </c>
      <c r="H6" s="3">
        <f>SUM(H3:H5)</f>
        <v>320</v>
      </c>
      <c r="I6" s="6">
        <f>(B6+B6+D6+C6)/(H6+H6)</f>
        <v>0.425</v>
      </c>
      <c r="J6" s="6">
        <f>(E6+E6+C6+F6)/(H6+H6)</f>
        <v>0.2796875</v>
      </c>
      <c r="K6" s="6">
        <f>(G6+G6+D6+F6)/(H6+H6)</f>
        <v>0.2953125</v>
      </c>
      <c r="L6" s="6"/>
      <c r="M6" s="6"/>
      <c r="N6" s="6"/>
    </row>
    <row r="9" spans="7:8" ht="12.75">
      <c r="G9" s="4" t="s">
        <v>15</v>
      </c>
      <c r="H9">
        <f>(C6+D6+F6)/H6</f>
        <v>0.54375</v>
      </c>
    </row>
    <row r="10" spans="7:8" ht="12.75">
      <c r="G10" s="4" t="s">
        <v>16</v>
      </c>
      <c r="H10" s="5">
        <f>AVERAGE(M3:M5)</f>
        <v>0.6198391731824425</v>
      </c>
    </row>
    <row r="11" spans="7:8" ht="12.75">
      <c r="G11" s="4" t="s">
        <v>17</v>
      </c>
      <c r="H11">
        <f>2*I6*J6+2*I6*K6+2*J6*K6</f>
        <v>0.6539404296874999</v>
      </c>
    </row>
    <row r="12" ht="12.75">
      <c r="G12" s="4"/>
    </row>
    <row r="13" spans="7:8" ht="12.75">
      <c r="G13" s="4" t="s">
        <v>18</v>
      </c>
      <c r="H13">
        <f>1-H9/H10</f>
        <v>0.12275631562906497</v>
      </c>
    </row>
    <row r="14" spans="7:8" ht="12.75">
      <c r="G14" s="4" t="s">
        <v>19</v>
      </c>
      <c r="H14">
        <f>1-H10/H11</f>
        <v>0.05214734394286247</v>
      </c>
    </row>
    <row r="15" spans="7:8" ht="12.75">
      <c r="G15" s="4" t="s">
        <v>20</v>
      </c>
      <c r="H15">
        <f>1-H9/H11</f>
        <v>0.16850224375966005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 Ursenbacher</dc:creator>
  <cp:keywords/>
  <dc:description/>
  <cp:lastModifiedBy>Sylvain Ursenbacher</cp:lastModifiedBy>
  <dcterms:created xsi:type="dcterms:W3CDTF">2008-04-22T08:37:35Z</dcterms:created>
  <cp:category/>
  <cp:version/>
  <cp:contentType/>
  <cp:contentStatus/>
</cp:coreProperties>
</file>